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showPivotChartFilter="1" defaultThemeVersion="124226"/>
  <bookViews>
    <workbookView xWindow="360" yWindow="300" windowWidth="18735" windowHeight="1170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M13" i="1"/>
  <c r="M14"/>
  <c r="M15"/>
  <c r="D32"/>
  <c r="D30"/>
  <c r="D31"/>
  <c r="M11"/>
  <c r="F28"/>
  <c r="C30"/>
  <c r="C31"/>
  <c r="C32"/>
  <c r="I4"/>
  <c r="I5"/>
  <c r="I6"/>
  <c r="I7"/>
  <c r="I8"/>
  <c r="I9"/>
  <c r="I10"/>
  <c r="I11"/>
  <c r="I12"/>
  <c r="I13"/>
  <c r="I14"/>
  <c r="I15"/>
  <c r="I3"/>
  <c r="M10"/>
  <c r="M4"/>
  <c r="M5"/>
  <c r="M6"/>
  <c r="M7"/>
  <c r="M8"/>
  <c r="M9"/>
  <c r="M3"/>
  <c r="M2"/>
  <c r="E21"/>
  <c r="E22"/>
  <c r="E23"/>
  <c r="E24"/>
  <c r="E25"/>
  <c r="E26"/>
  <c r="E27"/>
  <c r="A21"/>
  <c r="A22"/>
  <c r="A23"/>
  <c r="A24"/>
  <c r="A25"/>
  <c r="A26"/>
  <c r="A27"/>
  <c r="E20"/>
  <c r="A20"/>
  <c r="B4"/>
  <c r="B5"/>
  <c r="B6"/>
  <c r="B7"/>
  <c r="B8"/>
  <c r="B9"/>
  <c r="B10"/>
  <c r="B11"/>
  <c r="B12"/>
  <c r="B13"/>
  <c r="B14"/>
  <c r="B15"/>
  <c r="G4"/>
  <c r="G5"/>
  <c r="G6"/>
  <c r="G7"/>
  <c r="G8"/>
  <c r="G9"/>
  <c r="G10"/>
  <c r="G11"/>
  <c r="G12"/>
  <c r="C29" s="1"/>
  <c r="D29" s="1"/>
  <c r="M12" s="1"/>
  <c r="G13"/>
  <c r="G14"/>
  <c r="G15"/>
  <c r="G3"/>
  <c r="B3"/>
</calcChain>
</file>

<file path=xl/sharedStrings.xml><?xml version="1.0" encoding="utf-8"?>
<sst xmlns="http://schemas.openxmlformats.org/spreadsheetml/2006/main" count="23" uniqueCount="15">
  <si>
    <t>Volume (L)</t>
  </si>
  <si>
    <r>
      <t>K</t>
    </r>
    <r>
      <rPr>
        <vertAlign val="subscript"/>
        <sz val="11"/>
        <color theme="1"/>
        <rFont val="Comic Sans MS"/>
        <family val="4"/>
      </rPr>
      <t>a</t>
    </r>
    <r>
      <rPr>
        <sz val="11"/>
        <color theme="1"/>
        <rFont val="Comic Sans MS"/>
        <family val="4"/>
      </rPr>
      <t xml:space="preserve">= Cs </t>
    </r>
    <r>
      <rPr>
        <sz val="11"/>
        <color theme="1"/>
        <rFont val="Calibri"/>
        <family val="2"/>
      </rPr>
      <t>∙ [H</t>
    </r>
    <r>
      <rPr>
        <vertAlign val="superscript"/>
        <sz val="11"/>
        <color theme="1"/>
        <rFont val="Calibri"/>
        <family val="2"/>
      </rPr>
      <t>+</t>
    </r>
    <r>
      <rPr>
        <sz val="11"/>
        <color theme="1"/>
        <rFont val="Calibri"/>
        <family val="2"/>
      </rPr>
      <t>] / Ca</t>
    </r>
  </si>
  <si>
    <t>Molarità (mol/L)</t>
  </si>
  <si>
    <t>Moli (mol)</t>
  </si>
  <si>
    <t>NaOH</t>
  </si>
  <si>
    <r>
      <t>CH</t>
    </r>
    <r>
      <rPr>
        <b/>
        <vertAlign val="subscript"/>
        <sz val="11"/>
        <color rgb="FFFF0000"/>
        <rFont val="Khmer UI"/>
        <family val="2"/>
      </rPr>
      <t>3</t>
    </r>
    <r>
      <rPr>
        <b/>
        <sz val="11"/>
        <color rgb="FFFF0000"/>
        <rFont val="Khmer UI"/>
        <family val="2"/>
      </rPr>
      <t>COOH</t>
    </r>
  </si>
  <si>
    <t>Condizioni</t>
  </si>
  <si>
    <t>PH</t>
  </si>
  <si>
    <r>
      <t>K</t>
    </r>
    <r>
      <rPr>
        <vertAlign val="subscript"/>
        <sz val="11"/>
        <color theme="1"/>
        <rFont val="Calibri"/>
        <family val="2"/>
        <scheme val="minor"/>
      </rPr>
      <t xml:space="preserve">w              </t>
    </r>
    <r>
      <rPr>
        <sz val="11"/>
        <color theme="1"/>
        <rFont val="Calibri"/>
        <family val="2"/>
      </rPr>
      <t>→</t>
    </r>
  </si>
  <si>
    <r>
      <t>CH</t>
    </r>
    <r>
      <rPr>
        <vertAlign val="subscript"/>
        <sz val="11"/>
        <color theme="1"/>
        <rFont val="Comic Sans MS"/>
        <family val="4"/>
      </rPr>
      <t>3</t>
    </r>
    <r>
      <rPr>
        <sz val="11"/>
        <color theme="1"/>
        <rFont val="Comic Sans MS"/>
        <family val="4"/>
      </rPr>
      <t>COOH</t>
    </r>
  </si>
  <si>
    <r>
      <t>CH</t>
    </r>
    <r>
      <rPr>
        <vertAlign val="subscript"/>
        <sz val="11"/>
        <color theme="1"/>
        <rFont val="Comic Sans MS"/>
        <family val="4"/>
      </rPr>
      <t>3</t>
    </r>
    <r>
      <rPr>
        <sz val="11"/>
        <color theme="1"/>
        <rFont val="Comic Sans MS"/>
        <family val="4"/>
      </rPr>
      <t>COONa</t>
    </r>
  </si>
  <si>
    <t>Volume totale</t>
  </si>
  <si>
    <t>(trascurabile)</t>
  </si>
  <si>
    <t>molarità sale (Cs)</t>
  </si>
  <si>
    <t>molarità base (Cb)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</si>
</sst>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0000"/>
    <numFmt numFmtId="166" formatCode="0.0000"/>
  </numFmts>
  <fonts count="11">
    <font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theme="1"/>
      <name val="Comic Sans MS"/>
      <family val="4"/>
    </font>
    <font>
      <vertAlign val="subscript"/>
      <sz val="11"/>
      <color theme="1"/>
      <name val="Comic Sans MS"/>
      <family val="4"/>
    </font>
    <font>
      <sz val="11"/>
      <color theme="1"/>
      <name val="Calibri"/>
      <family val="2"/>
    </font>
    <font>
      <vertAlign val="superscript"/>
      <sz val="11"/>
      <color theme="1"/>
      <name val="Calibri"/>
      <family val="2"/>
    </font>
    <font>
      <b/>
      <sz val="11"/>
      <color rgb="FFFF0000"/>
      <name val="Khmer UI"/>
      <family val="2"/>
    </font>
    <font>
      <b/>
      <vertAlign val="subscript"/>
      <sz val="11"/>
      <color rgb="FFFF0000"/>
      <name val="Khmer UI"/>
      <family val="2"/>
    </font>
    <font>
      <b/>
      <sz val="11"/>
      <color theme="1"/>
      <name val="Khmer UI"/>
      <family val="2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rgb="FFF8F68E"/>
        <bgColor indexed="64"/>
      </patternFill>
    </fill>
  </fills>
  <borders count="8">
    <border>
      <left/>
      <right/>
      <top/>
      <bottom/>
      <diagonal/>
    </border>
    <border>
      <left style="thick">
        <color rgb="FF003296"/>
      </left>
      <right style="thick">
        <color rgb="FF003296"/>
      </right>
      <top style="thick">
        <color rgb="FF003296"/>
      </top>
      <bottom style="thick">
        <color rgb="FF003296"/>
      </bottom>
      <diagonal/>
    </border>
    <border>
      <left style="thick">
        <color rgb="FF003296"/>
      </left>
      <right style="double">
        <color rgb="FFFF0000"/>
      </right>
      <top style="thick">
        <color rgb="FF003296"/>
      </top>
      <bottom style="thick">
        <color rgb="FF003296"/>
      </bottom>
      <diagonal/>
    </border>
    <border>
      <left style="double">
        <color rgb="FFFF0000"/>
      </left>
      <right style="thick">
        <color rgb="FF003296"/>
      </right>
      <top style="thick">
        <color rgb="FF003296"/>
      </top>
      <bottom style="thick">
        <color rgb="FF003296"/>
      </bottom>
      <diagonal/>
    </border>
    <border>
      <left style="double">
        <color rgb="FFFF0000"/>
      </left>
      <right style="double">
        <color rgb="FFFF0000"/>
      </right>
      <top style="thick">
        <color rgb="FF003296"/>
      </top>
      <bottom style="thick">
        <color rgb="FF003296"/>
      </bottom>
      <diagonal/>
    </border>
    <border>
      <left style="thick">
        <color rgb="FF003296"/>
      </left>
      <right style="double">
        <color rgb="FFFF0000"/>
      </right>
      <top style="thick">
        <color rgb="FF003296"/>
      </top>
      <bottom/>
      <diagonal/>
    </border>
    <border>
      <left style="thick">
        <color rgb="FF003296"/>
      </left>
      <right style="double">
        <color rgb="FFFF0000"/>
      </right>
      <top/>
      <bottom/>
      <diagonal/>
    </border>
    <border>
      <left style="thick">
        <color rgb="FF003296"/>
      </left>
      <right style="double">
        <color rgb="FFFF0000"/>
      </right>
      <top/>
      <bottom style="thick">
        <color rgb="FF003296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1" fontId="10" fillId="4" borderId="5" xfId="0" applyNumberFormat="1" applyFont="1" applyFill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166" fontId="0" fillId="4" borderId="1" xfId="0" applyNumberFormat="1" applyFill="1" applyBorder="1" applyAlignment="1">
      <alignment horizontal="center" vertical="center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99FFCC"/>
      <color rgb="FF003296"/>
      <color rgb="FFF8F68E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title>
      <c:layout/>
    </c:title>
    <c:plotArea>
      <c:layout/>
      <c:scatterChart>
        <c:scatterStyle val="smoothMarker"/>
        <c:ser>
          <c:idx val="0"/>
          <c:order val="0"/>
          <c:tx>
            <c:strRef>
              <c:f>Foglio1!$M$1</c:f>
              <c:strCache>
                <c:ptCount val="1"/>
                <c:pt idx="0">
                  <c:v>PH</c:v>
                </c:pt>
              </c:strCache>
            </c:strRef>
          </c:tx>
          <c:spPr>
            <a:ln>
              <a:gradFill>
                <a:gsLst>
                  <a:gs pos="0">
                    <a:srgbClr val="A603AB"/>
                  </a:gs>
                  <a:gs pos="21001">
                    <a:srgbClr val="0819FB"/>
                  </a:gs>
                  <a:gs pos="35001">
                    <a:srgbClr val="1A8D48"/>
                  </a:gs>
                  <a:gs pos="52000">
                    <a:srgbClr val="FFFF00"/>
                  </a:gs>
                  <a:gs pos="73000">
                    <a:srgbClr val="EE3F17"/>
                  </a:gs>
                  <a:gs pos="88000">
                    <a:srgbClr val="E81766"/>
                  </a:gs>
                  <a:gs pos="100000">
                    <a:srgbClr val="A603AB"/>
                  </a:gs>
                </a:gsLst>
                <a:lin ang="5400000" scaled="0"/>
              </a:gradFill>
            </a:ln>
          </c:spPr>
          <c:marker>
            <c:symbol val="circle"/>
            <c:size val="5"/>
            <c:spPr>
              <a:solidFill>
                <a:schemeClr val="tx1"/>
              </a:solidFill>
              <a:ln>
                <a:gradFill>
                  <a:gsLst>
                    <a:gs pos="0">
                      <a:srgbClr val="A603AB"/>
                    </a:gs>
                    <a:gs pos="21001">
                      <a:srgbClr val="0819FB"/>
                    </a:gs>
                    <a:gs pos="35001">
                      <a:srgbClr val="1A8D48"/>
                    </a:gs>
                    <a:gs pos="52000">
                      <a:srgbClr val="FFFF00"/>
                    </a:gs>
                    <a:gs pos="73000">
                      <a:srgbClr val="EE3F17"/>
                    </a:gs>
                    <a:gs pos="88000">
                      <a:srgbClr val="E81766"/>
                    </a:gs>
                    <a:gs pos="100000">
                      <a:srgbClr val="A603AB"/>
                    </a:gs>
                  </a:gsLst>
                  <a:lin ang="5400000" scaled="0"/>
                </a:gradFill>
              </a:ln>
            </c:spPr>
          </c:marker>
          <c:xVal>
            <c:numRef>
              <c:f>Foglio1!$L$2:$L$15</c:f>
              <c:numCache>
                <c:formatCode>General</c:formatCode>
                <c:ptCount val="14"/>
                <c:pt idx="0">
                  <c:v>0</c:v>
                </c:pt>
                <c:pt idx="1">
                  <c:v>4.0000000000000001E-3</c:v>
                </c:pt>
                <c:pt idx="2">
                  <c:v>8.0000000000000002E-3</c:v>
                </c:pt>
                <c:pt idx="3">
                  <c:v>1.4999999999999999E-2</c:v>
                </c:pt>
                <c:pt idx="4">
                  <c:v>2.5000000000000001E-2</c:v>
                </c:pt>
                <c:pt idx="5">
                  <c:v>3.5000000000000003E-2</c:v>
                </c:pt>
                <c:pt idx="6">
                  <c:v>4.4999999999999998E-2</c:v>
                </c:pt>
                <c:pt idx="7">
                  <c:v>4.9000000000000002E-2</c:v>
                </c:pt>
                <c:pt idx="8">
                  <c:v>4.9500000000000002E-2</c:v>
                </c:pt>
                <c:pt idx="9">
                  <c:v>0.05</c:v>
                </c:pt>
                <c:pt idx="10">
                  <c:v>5.0500000000000003E-2</c:v>
                </c:pt>
                <c:pt idx="11">
                  <c:v>5.0999999999999997E-2</c:v>
                </c:pt>
                <c:pt idx="12">
                  <c:v>5.5E-2</c:v>
                </c:pt>
                <c:pt idx="13">
                  <c:v>0.06</c:v>
                </c:pt>
              </c:numCache>
            </c:numRef>
          </c:xVal>
          <c:yVal>
            <c:numRef>
              <c:f>Foglio1!$M$2:$M$15</c:f>
              <c:numCache>
                <c:formatCode>0.000</c:formatCode>
                <c:ptCount val="14"/>
                <c:pt idx="0">
                  <c:v>2.8723637474483468</c:v>
                </c:pt>
                <c:pt idx="1">
                  <c:v>3.6840296545430822</c:v>
                </c:pt>
                <c:pt idx="2">
                  <c:v>4.0245681914907365</c:v>
                </c:pt>
                <c:pt idx="3">
                  <c:v>4.3767507096020992</c:v>
                </c:pt>
                <c:pt idx="4">
                  <c:v>4.7447274948966935</c:v>
                </c:pt>
                <c:pt idx="5">
                  <c:v>5.1127042801912879</c:v>
                </c:pt>
                <c:pt idx="6">
                  <c:v>5.6989700043360179</c:v>
                </c:pt>
                <c:pt idx="7">
                  <c:v>6.4349235749252065</c:v>
                </c:pt>
                <c:pt idx="8">
                  <c:v>6.7403626894942388</c:v>
                </c:pt>
                <c:pt idx="9">
                  <c:v>8.7218487496163561</c:v>
                </c:pt>
                <c:pt idx="10">
                  <c:v>10.696803942579509</c:v>
                </c:pt>
                <c:pt idx="11">
                  <c:v>10.995678626217355</c:v>
                </c:pt>
                <c:pt idx="12">
                  <c:v>11.67778070526608</c:v>
                </c:pt>
                <c:pt idx="13">
                  <c:v>11.958607314841775</c:v>
                </c:pt>
              </c:numCache>
            </c:numRef>
          </c:yVal>
          <c:smooth val="1"/>
        </c:ser>
        <c:axId val="71983872"/>
        <c:axId val="71965312"/>
      </c:scatterChart>
      <c:valAx>
        <c:axId val="71983872"/>
        <c:scaling>
          <c:orientation val="minMax"/>
        </c:scaling>
        <c:axPos val="b"/>
        <c:numFmt formatCode="General" sourceLinked="1"/>
        <c:tickLblPos val="nextTo"/>
        <c:crossAx val="71965312"/>
        <c:crosses val="autoZero"/>
        <c:crossBetween val="midCat"/>
      </c:valAx>
      <c:valAx>
        <c:axId val="71965312"/>
        <c:scaling>
          <c:orientation val="minMax"/>
        </c:scaling>
        <c:axPos val="l"/>
        <c:majorGridlines/>
        <c:numFmt formatCode="0.000" sourceLinked="1"/>
        <c:tickLblPos val="nextTo"/>
        <c:crossAx val="71983872"/>
        <c:crosses val="autoZero"/>
        <c:crossBetween val="midCat"/>
      </c:valAx>
      <c:spPr>
        <a:gradFill>
          <a:gsLst>
            <a:gs pos="0">
              <a:srgbClr val="DDEBCF"/>
            </a:gs>
            <a:gs pos="50000">
              <a:srgbClr val="9CB86E"/>
            </a:gs>
            <a:gs pos="100000">
              <a:srgbClr val="156B13"/>
            </a:gs>
          </a:gsLst>
          <a:lin ang="5400000" scaled="0"/>
        </a:gradFill>
      </c:spPr>
    </c:plotArea>
    <c:legend>
      <c:legendPos val="r"/>
      <c:layout/>
    </c:legend>
    <c:plotVisOnly val="1"/>
  </c:chart>
  <c:spPr>
    <a:blipFill>
      <a:blip xmlns:r="http://schemas.openxmlformats.org/officeDocument/2006/relationships" r:embed="rId1"/>
      <a:tile tx="0" ty="0" sx="100000" sy="100000" flip="none" algn="tl"/>
    </a:blip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18</xdr:row>
      <xdr:rowOff>47625</xdr:rowOff>
    </xdr:from>
    <xdr:to>
      <xdr:col>3</xdr:col>
      <xdr:colOff>866775</xdr:colOff>
      <xdr:row>18</xdr:row>
      <xdr:rowOff>228600</xdr:rowOff>
    </xdr:to>
    <xdr:sp macro="" textlink="">
      <xdr:nvSpPr>
        <xdr:cNvPr id="4" name="Freccia a destra 3"/>
        <xdr:cNvSpPr/>
      </xdr:nvSpPr>
      <xdr:spPr>
        <a:xfrm>
          <a:off x="4438650" y="4029075"/>
          <a:ext cx="790575" cy="180975"/>
        </a:xfrm>
        <a:prstGeom prst="rightArrow">
          <a:avLst/>
        </a:prstGeom>
        <a:gradFill flip="none" rotWithShape="1"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0" scaled="1"/>
          <a:tileRect/>
        </a:gradFill>
        <a:ln>
          <a:gradFill>
            <a:gsLst>
              <a:gs pos="0">
                <a:srgbClr val="000000"/>
              </a:gs>
              <a:gs pos="20000">
                <a:srgbClr val="000040"/>
              </a:gs>
              <a:gs pos="50000">
                <a:srgbClr val="400040"/>
              </a:gs>
              <a:gs pos="75000">
                <a:srgbClr val="8F0040"/>
              </a:gs>
              <a:gs pos="89999">
                <a:srgbClr val="F27300"/>
              </a:gs>
              <a:gs pos="100000">
                <a:srgbClr val="FFBF00"/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1</xdr:col>
      <xdr:colOff>466725</xdr:colOff>
      <xdr:row>17</xdr:row>
      <xdr:rowOff>171450</xdr:rowOff>
    </xdr:from>
    <xdr:to>
      <xdr:col>1</xdr:col>
      <xdr:colOff>790575</xdr:colOff>
      <xdr:row>19</xdr:row>
      <xdr:rowOff>66675</xdr:rowOff>
    </xdr:to>
    <xdr:sp macro="" textlink="">
      <xdr:nvSpPr>
        <xdr:cNvPr id="5" name="Croce 4"/>
        <xdr:cNvSpPr/>
      </xdr:nvSpPr>
      <xdr:spPr>
        <a:xfrm>
          <a:off x="2486025" y="3943350"/>
          <a:ext cx="323850" cy="361950"/>
        </a:xfrm>
        <a:prstGeom prst="mathPlus">
          <a:avLst/>
        </a:prstGeom>
        <a:gradFill>
          <a:gsLst>
            <a:gs pos="0">
              <a:srgbClr val="FFF200"/>
            </a:gs>
            <a:gs pos="45000">
              <a:srgbClr val="FF7A00"/>
            </a:gs>
            <a:gs pos="70000">
              <a:srgbClr val="FF0300"/>
            </a:gs>
            <a:gs pos="100000">
              <a:srgbClr val="4D0808"/>
            </a:gs>
          </a:gsLst>
          <a:lin ang="5400000" scaled="0"/>
        </a:gradFill>
        <a:ln cmpd="dbl">
          <a:gradFill>
            <a:gsLst>
              <a:gs pos="0">
                <a:srgbClr val="000000"/>
              </a:gs>
              <a:gs pos="20000">
                <a:srgbClr val="000040"/>
              </a:gs>
              <a:gs pos="50000">
                <a:srgbClr val="400040"/>
              </a:gs>
              <a:gs pos="75000">
                <a:srgbClr val="8F0040"/>
              </a:gs>
              <a:gs pos="89999">
                <a:srgbClr val="F27300"/>
              </a:gs>
              <a:gs pos="100000">
                <a:srgbClr val="FFBF00"/>
              </a:gs>
            </a:gsLst>
            <a:lin ang="5400000" scaled="0"/>
          </a:gra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it-IT" sz="1100"/>
        </a:p>
      </xdr:txBody>
    </xdr:sp>
    <xdr:clientData/>
  </xdr:twoCellAnchor>
  <xdr:twoCellAnchor>
    <xdr:from>
      <xdr:col>6</xdr:col>
      <xdr:colOff>151945</xdr:colOff>
      <xdr:row>15</xdr:row>
      <xdr:rowOff>102053</xdr:rowOff>
    </xdr:from>
    <xdr:to>
      <xdr:col>12</xdr:col>
      <xdr:colOff>585107</xdr:colOff>
      <xdr:row>32</xdr:row>
      <xdr:rowOff>40821</xdr:rowOff>
    </xdr:to>
    <xdr:graphicFrame macro="">
      <xdr:nvGraphicFramePr>
        <xdr:cNvPr id="10" name="Grafico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="70" zoomScaleNormal="70" workbookViewId="0">
      <selection activeCell="O27" sqref="O27"/>
    </sheetView>
  </sheetViews>
  <sheetFormatPr defaultRowHeight="15"/>
  <cols>
    <col min="1" max="1" width="15.7109375" customWidth="1"/>
    <col min="2" max="2" width="14.5703125" customWidth="1"/>
    <col min="3" max="3" width="18.28515625" customWidth="1"/>
    <col min="4" max="4" width="21.7109375" customWidth="1"/>
    <col min="5" max="5" width="19.140625" customWidth="1"/>
    <col min="6" max="6" width="18.5703125" customWidth="1"/>
    <col min="7" max="7" width="17" customWidth="1"/>
    <col min="8" max="8" width="18.5703125" customWidth="1"/>
    <col min="9" max="9" width="15.28515625" customWidth="1"/>
    <col min="10" max="12" width="12.7109375" customWidth="1"/>
    <col min="13" max="15" width="12.85546875" customWidth="1"/>
    <col min="16" max="16" width="12" bestFit="1" customWidth="1"/>
  </cols>
  <sheetData>
    <row r="1" spans="1:13" ht="23.25" customHeight="1" thickTop="1" thickBot="1">
      <c r="A1" s="9" t="s">
        <v>5</v>
      </c>
      <c r="B1" s="10"/>
      <c r="C1" s="10"/>
      <c r="D1" s="11"/>
      <c r="E1" s="10" t="s">
        <v>4</v>
      </c>
      <c r="F1" s="10"/>
      <c r="G1" s="10"/>
      <c r="H1" s="11"/>
      <c r="I1" s="5" t="s">
        <v>8</v>
      </c>
      <c r="J1" s="4">
        <v>1E-14</v>
      </c>
      <c r="L1" s="1" t="s">
        <v>0</v>
      </c>
      <c r="M1" s="1" t="s">
        <v>7</v>
      </c>
    </row>
    <row r="2" spans="1:13" ht="23.25" customHeight="1" thickTop="1" thickBot="1">
      <c r="A2" s="1" t="s">
        <v>0</v>
      </c>
      <c r="B2" s="1" t="s">
        <v>3</v>
      </c>
      <c r="C2" s="1" t="s">
        <v>2</v>
      </c>
      <c r="D2" s="2" t="s">
        <v>1</v>
      </c>
      <c r="E2" s="3" t="s">
        <v>6</v>
      </c>
      <c r="F2" s="1" t="s">
        <v>0</v>
      </c>
      <c r="G2" s="1" t="s">
        <v>3</v>
      </c>
      <c r="H2" s="2" t="s">
        <v>2</v>
      </c>
      <c r="I2" s="3" t="s">
        <v>11</v>
      </c>
      <c r="L2" s="4">
        <v>0</v>
      </c>
      <c r="M2" s="6">
        <f>-LOG10(SQRT(D3*C3))</f>
        <v>2.8723637474483468</v>
      </c>
    </row>
    <row r="3" spans="1:13" ht="16.5" thickTop="1" thickBot="1">
      <c r="A3" s="4">
        <v>0.05</v>
      </c>
      <c r="B3" s="4">
        <f>A3*C3</f>
        <v>5.000000000000001E-3</v>
      </c>
      <c r="C3" s="4">
        <v>0.1</v>
      </c>
      <c r="D3" s="12">
        <v>1.8E-5</v>
      </c>
      <c r="E3" s="5">
        <v>1</v>
      </c>
      <c r="F3" s="4">
        <v>4.0000000000000001E-3</v>
      </c>
      <c r="G3" s="4">
        <f>F3*H3</f>
        <v>4.0000000000000002E-4</v>
      </c>
      <c r="H3" s="15">
        <v>0.1</v>
      </c>
      <c r="I3" s="5">
        <f>A3+F3</f>
        <v>5.4000000000000006E-2</v>
      </c>
      <c r="L3" s="4">
        <v>4.0000000000000001E-3</v>
      </c>
      <c r="M3" s="6">
        <f>-LOG10($D$3*A20/E20)</f>
        <v>3.6840296545430822</v>
      </c>
    </row>
    <row r="4" spans="1:13" ht="16.5" thickTop="1" thickBot="1">
      <c r="A4" s="4">
        <v>0.05</v>
      </c>
      <c r="B4" s="4">
        <f t="shared" ref="B4:B15" si="0">A4*C4</f>
        <v>5.000000000000001E-3</v>
      </c>
      <c r="C4" s="4">
        <v>0.1</v>
      </c>
      <c r="D4" s="13"/>
      <c r="E4" s="5">
        <v>2</v>
      </c>
      <c r="F4" s="4">
        <v>8.0000000000000002E-3</v>
      </c>
      <c r="G4" s="4">
        <f t="shared" ref="G4:G15" si="1">F4*H4</f>
        <v>8.0000000000000004E-4</v>
      </c>
      <c r="H4" s="15">
        <v>0.1</v>
      </c>
      <c r="I4" s="5">
        <f t="shared" ref="I4:I15" si="2">A4+F4</f>
        <v>5.8000000000000003E-2</v>
      </c>
      <c r="L4" s="4">
        <v>8.0000000000000002E-3</v>
      </c>
      <c r="M4" s="6">
        <f t="shared" ref="M4:M10" si="3">-LOG10($D$3*A21/E21)</f>
        <v>4.0245681914907365</v>
      </c>
    </row>
    <row r="5" spans="1:13" ht="16.5" thickTop="1" thickBot="1">
      <c r="A5" s="4">
        <v>0.05</v>
      </c>
      <c r="B5" s="4">
        <f t="shared" si="0"/>
        <v>5.000000000000001E-3</v>
      </c>
      <c r="C5" s="4">
        <v>0.1</v>
      </c>
      <c r="D5" s="13"/>
      <c r="E5" s="5">
        <v>3</v>
      </c>
      <c r="F5" s="4">
        <v>1.4999999999999999E-2</v>
      </c>
      <c r="G5" s="4">
        <f t="shared" si="1"/>
        <v>1.5E-3</v>
      </c>
      <c r="H5" s="15">
        <v>0.1</v>
      </c>
      <c r="I5" s="5">
        <f t="shared" si="2"/>
        <v>6.5000000000000002E-2</v>
      </c>
      <c r="L5" s="4">
        <v>1.4999999999999999E-2</v>
      </c>
      <c r="M5" s="6">
        <f t="shared" si="3"/>
        <v>4.3767507096020992</v>
      </c>
    </row>
    <row r="6" spans="1:13" ht="16.5" thickTop="1" thickBot="1">
      <c r="A6" s="4">
        <v>0.05</v>
      </c>
      <c r="B6" s="4">
        <f t="shared" si="0"/>
        <v>5.000000000000001E-3</v>
      </c>
      <c r="C6" s="4">
        <v>0.1</v>
      </c>
      <c r="D6" s="13"/>
      <c r="E6" s="5">
        <v>4</v>
      </c>
      <c r="F6" s="4">
        <v>2.5000000000000001E-2</v>
      </c>
      <c r="G6" s="4">
        <f t="shared" si="1"/>
        <v>2.5000000000000005E-3</v>
      </c>
      <c r="H6" s="15">
        <v>0.1</v>
      </c>
      <c r="I6" s="5">
        <f t="shared" si="2"/>
        <v>7.5000000000000011E-2</v>
      </c>
      <c r="L6" s="4">
        <v>2.5000000000000001E-2</v>
      </c>
      <c r="M6" s="6">
        <f t="shared" si="3"/>
        <v>4.7447274948966935</v>
      </c>
    </row>
    <row r="7" spans="1:13" ht="16.5" thickTop="1" thickBot="1">
      <c r="A7" s="4">
        <v>0.05</v>
      </c>
      <c r="B7" s="4">
        <f t="shared" si="0"/>
        <v>5.000000000000001E-3</v>
      </c>
      <c r="C7" s="4">
        <v>0.1</v>
      </c>
      <c r="D7" s="13"/>
      <c r="E7" s="5">
        <v>5</v>
      </c>
      <c r="F7" s="4">
        <v>3.5000000000000003E-2</v>
      </c>
      <c r="G7" s="4">
        <f t="shared" si="1"/>
        <v>3.5000000000000005E-3</v>
      </c>
      <c r="H7" s="15">
        <v>0.1</v>
      </c>
      <c r="I7" s="5">
        <f t="shared" si="2"/>
        <v>8.5000000000000006E-2</v>
      </c>
      <c r="L7" s="4">
        <v>3.5000000000000003E-2</v>
      </c>
      <c r="M7" s="6">
        <f t="shared" si="3"/>
        <v>5.1127042801912879</v>
      </c>
    </row>
    <row r="8" spans="1:13" ht="16.5" thickTop="1" thickBot="1">
      <c r="A8" s="4">
        <v>0.05</v>
      </c>
      <c r="B8" s="4">
        <f t="shared" si="0"/>
        <v>5.000000000000001E-3</v>
      </c>
      <c r="C8" s="4">
        <v>0.1</v>
      </c>
      <c r="D8" s="13"/>
      <c r="E8" s="5">
        <v>6</v>
      </c>
      <c r="F8" s="4">
        <v>4.4999999999999998E-2</v>
      </c>
      <c r="G8" s="4">
        <f t="shared" si="1"/>
        <v>4.4999999999999997E-3</v>
      </c>
      <c r="H8" s="15">
        <v>0.1</v>
      </c>
      <c r="I8" s="5">
        <f t="shared" si="2"/>
        <v>9.5000000000000001E-2</v>
      </c>
      <c r="L8" s="4">
        <v>4.4999999999999998E-2</v>
      </c>
      <c r="M8" s="6">
        <f t="shared" si="3"/>
        <v>5.6989700043360179</v>
      </c>
    </row>
    <row r="9" spans="1:13" ht="16.5" thickTop="1" thickBot="1">
      <c r="A9" s="4">
        <v>0.05</v>
      </c>
      <c r="B9" s="4">
        <f t="shared" si="0"/>
        <v>5.000000000000001E-3</v>
      </c>
      <c r="C9" s="4">
        <v>0.1</v>
      </c>
      <c r="D9" s="13"/>
      <c r="E9" s="5">
        <v>7</v>
      </c>
      <c r="F9" s="4">
        <v>4.9000000000000002E-2</v>
      </c>
      <c r="G9" s="4">
        <f t="shared" si="1"/>
        <v>4.9000000000000007E-3</v>
      </c>
      <c r="H9" s="15">
        <v>0.1</v>
      </c>
      <c r="I9" s="5">
        <f t="shared" si="2"/>
        <v>9.9000000000000005E-2</v>
      </c>
      <c r="L9" s="4">
        <v>4.9000000000000002E-2</v>
      </c>
      <c r="M9" s="6">
        <f t="shared" si="3"/>
        <v>6.4349235749252065</v>
      </c>
    </row>
    <row r="10" spans="1:13" ht="16.5" thickTop="1" thickBot="1">
      <c r="A10" s="4">
        <v>0.05</v>
      </c>
      <c r="B10" s="4">
        <f t="shared" si="0"/>
        <v>5.000000000000001E-3</v>
      </c>
      <c r="C10" s="4">
        <v>0.1</v>
      </c>
      <c r="D10" s="13"/>
      <c r="E10" s="5">
        <v>8</v>
      </c>
      <c r="F10" s="4">
        <v>4.9500000000000002E-2</v>
      </c>
      <c r="G10" s="4">
        <f t="shared" si="1"/>
        <v>4.9500000000000004E-3</v>
      </c>
      <c r="H10" s="15">
        <v>0.1</v>
      </c>
      <c r="I10" s="5">
        <f t="shared" si="2"/>
        <v>9.9500000000000005E-2</v>
      </c>
      <c r="L10" s="4">
        <v>4.9500000000000002E-2</v>
      </c>
      <c r="M10" s="6">
        <f t="shared" si="3"/>
        <v>6.7403626894942388</v>
      </c>
    </row>
    <row r="11" spans="1:13" ht="16.5" thickTop="1" thickBot="1">
      <c r="A11" s="4">
        <v>0.05</v>
      </c>
      <c r="B11" s="4">
        <f t="shared" si="0"/>
        <v>5.000000000000001E-3</v>
      </c>
      <c r="C11" s="4">
        <v>0.1</v>
      </c>
      <c r="D11" s="13"/>
      <c r="E11" s="5">
        <v>9</v>
      </c>
      <c r="F11" s="4">
        <v>0.05</v>
      </c>
      <c r="G11" s="4">
        <f t="shared" si="1"/>
        <v>5.000000000000001E-3</v>
      </c>
      <c r="H11" s="15">
        <v>0.1</v>
      </c>
      <c r="I11" s="5">
        <f t="shared" si="2"/>
        <v>0.1</v>
      </c>
      <c r="L11" s="4">
        <v>0.05</v>
      </c>
      <c r="M11" s="6">
        <f>14-(-LOG10(SQRT($J$1/$D$3*F28)))</f>
        <v>8.7218487496163561</v>
      </c>
    </row>
    <row r="12" spans="1:13" ht="16.5" thickTop="1" thickBot="1">
      <c r="A12" s="4">
        <v>0.05</v>
      </c>
      <c r="B12" s="4">
        <f t="shared" si="0"/>
        <v>5.000000000000001E-3</v>
      </c>
      <c r="C12" s="4">
        <v>0.1</v>
      </c>
      <c r="D12" s="13"/>
      <c r="E12" s="5">
        <v>10</v>
      </c>
      <c r="F12" s="4">
        <v>5.0500000000000003E-2</v>
      </c>
      <c r="G12" s="4">
        <f t="shared" si="1"/>
        <v>5.0500000000000007E-3</v>
      </c>
      <c r="H12" s="15">
        <v>0.1</v>
      </c>
      <c r="I12" s="5">
        <f t="shared" si="2"/>
        <v>0.10050000000000001</v>
      </c>
      <c r="L12" s="4">
        <v>5.0500000000000003E-2</v>
      </c>
      <c r="M12" s="6">
        <f>14-(-LOG10(D29))</f>
        <v>10.696803942579509</v>
      </c>
    </row>
    <row r="13" spans="1:13" ht="16.5" thickTop="1" thickBot="1">
      <c r="A13" s="4">
        <v>0.05</v>
      </c>
      <c r="B13" s="4">
        <f t="shared" si="0"/>
        <v>5.000000000000001E-3</v>
      </c>
      <c r="C13" s="4">
        <v>0.1</v>
      </c>
      <c r="D13" s="13"/>
      <c r="E13" s="5">
        <v>11</v>
      </c>
      <c r="F13" s="4">
        <v>5.0999999999999997E-2</v>
      </c>
      <c r="G13" s="4">
        <f t="shared" si="1"/>
        <v>5.1000000000000004E-3</v>
      </c>
      <c r="H13" s="15">
        <v>0.1</v>
      </c>
      <c r="I13" s="5">
        <f t="shared" si="2"/>
        <v>0.10100000000000001</v>
      </c>
      <c r="L13" s="4">
        <v>5.0999999999999997E-2</v>
      </c>
      <c r="M13" s="6">
        <f t="shared" ref="M13:M15" si="4">14-(-LOG10(D30))</f>
        <v>10.995678626217355</v>
      </c>
    </row>
    <row r="14" spans="1:13" ht="16.5" thickTop="1" thickBot="1">
      <c r="A14" s="4">
        <v>0.05</v>
      </c>
      <c r="B14" s="4">
        <f t="shared" si="0"/>
        <v>5.000000000000001E-3</v>
      </c>
      <c r="C14" s="4">
        <v>0.1</v>
      </c>
      <c r="D14" s="13"/>
      <c r="E14" s="5">
        <v>12</v>
      </c>
      <c r="F14" s="4">
        <v>5.5E-2</v>
      </c>
      <c r="G14" s="4">
        <f t="shared" si="1"/>
        <v>5.5000000000000005E-3</v>
      </c>
      <c r="H14" s="15">
        <v>0.1</v>
      </c>
      <c r="I14" s="5">
        <f t="shared" si="2"/>
        <v>0.10500000000000001</v>
      </c>
      <c r="L14" s="4">
        <v>5.5E-2</v>
      </c>
      <c r="M14" s="6">
        <f t="shared" si="4"/>
        <v>11.67778070526608</v>
      </c>
    </row>
    <row r="15" spans="1:13" ht="16.5" thickTop="1" thickBot="1">
      <c r="A15" s="4">
        <v>0.05</v>
      </c>
      <c r="B15" s="4">
        <f t="shared" si="0"/>
        <v>5.000000000000001E-3</v>
      </c>
      <c r="C15" s="4">
        <v>0.1</v>
      </c>
      <c r="D15" s="14"/>
      <c r="E15" s="5">
        <v>13</v>
      </c>
      <c r="F15" s="4">
        <v>0.06</v>
      </c>
      <c r="G15" s="4">
        <f t="shared" si="1"/>
        <v>6.0000000000000001E-3</v>
      </c>
      <c r="H15" s="15">
        <v>0.1</v>
      </c>
      <c r="I15" s="5">
        <f t="shared" si="2"/>
        <v>0.11</v>
      </c>
      <c r="L15" s="4">
        <v>0.06</v>
      </c>
      <c r="M15" s="6">
        <f t="shared" si="4"/>
        <v>11.958607314841775</v>
      </c>
    </row>
    <row r="16" spans="1:13" ht="15.75" thickTop="1"/>
    <row r="18" spans="1:6" ht="15.75" thickBot="1"/>
    <row r="19" spans="1:6" ht="21" thickTop="1" thickBot="1">
      <c r="A19" s="1" t="s">
        <v>9</v>
      </c>
      <c r="B19" s="8"/>
      <c r="C19" s="1" t="s">
        <v>4</v>
      </c>
      <c r="E19" s="1" t="s">
        <v>10</v>
      </c>
    </row>
    <row r="20" spans="1:6" ht="16.5" thickTop="1" thickBot="1">
      <c r="A20" s="4">
        <f t="shared" ref="A20:A28" si="5">$B$3-C20</f>
        <v>4.6000000000000008E-3</v>
      </c>
      <c r="C20" s="4">
        <v>4.0000000000000002E-4</v>
      </c>
      <c r="E20" s="4">
        <f t="shared" ref="E20:E28" si="6">C20</f>
        <v>4.0000000000000002E-4</v>
      </c>
    </row>
    <row r="21" spans="1:6" ht="16.5" thickTop="1" thickBot="1">
      <c r="A21" s="4">
        <f t="shared" si="5"/>
        <v>4.2000000000000006E-3</v>
      </c>
      <c r="C21" s="4">
        <v>8.0000000000000004E-4</v>
      </c>
      <c r="E21" s="4">
        <f t="shared" si="6"/>
        <v>8.0000000000000004E-4</v>
      </c>
    </row>
    <row r="22" spans="1:6" ht="16.5" thickTop="1" thickBot="1">
      <c r="A22" s="4">
        <f t="shared" si="5"/>
        <v>3.5000000000000009E-3</v>
      </c>
      <c r="C22" s="4">
        <v>1.5E-3</v>
      </c>
      <c r="E22" s="4">
        <f t="shared" si="6"/>
        <v>1.5E-3</v>
      </c>
    </row>
    <row r="23" spans="1:6" ht="16.5" thickTop="1" thickBot="1">
      <c r="A23" s="4">
        <f t="shared" si="5"/>
        <v>2.5000000000000005E-3</v>
      </c>
      <c r="C23" s="4">
        <v>2.5000000000000005E-3</v>
      </c>
      <c r="E23" s="4">
        <f t="shared" si="6"/>
        <v>2.5000000000000005E-3</v>
      </c>
    </row>
    <row r="24" spans="1:6" ht="16.5" thickTop="1" thickBot="1">
      <c r="A24" s="4">
        <f t="shared" si="5"/>
        <v>1.5000000000000005E-3</v>
      </c>
      <c r="C24" s="4">
        <v>3.5000000000000005E-3</v>
      </c>
      <c r="E24" s="4">
        <f t="shared" si="6"/>
        <v>3.5000000000000005E-3</v>
      </c>
    </row>
    <row r="25" spans="1:6" ht="16.5" thickTop="1" thickBot="1">
      <c r="A25" s="4">
        <f t="shared" si="5"/>
        <v>5.0000000000000131E-4</v>
      </c>
      <c r="C25" s="4">
        <v>4.4999999999999997E-3</v>
      </c>
      <c r="E25" s="4">
        <f t="shared" si="6"/>
        <v>4.4999999999999997E-3</v>
      </c>
    </row>
    <row r="26" spans="1:6" ht="16.5" thickTop="1" thickBot="1">
      <c r="A26" s="4">
        <f t="shared" si="5"/>
        <v>1.0000000000000026E-4</v>
      </c>
      <c r="C26" s="4">
        <v>4.9000000000000007E-3</v>
      </c>
      <c r="E26" s="4">
        <f t="shared" si="6"/>
        <v>4.9000000000000007E-3</v>
      </c>
    </row>
    <row r="27" spans="1:6" ht="18" thickTop="1" thickBot="1">
      <c r="A27" s="7">
        <f t="shared" si="5"/>
        <v>5.0000000000000565E-5</v>
      </c>
      <c r="C27" s="4">
        <v>4.9500000000000004E-3</v>
      </c>
      <c r="E27" s="4">
        <f t="shared" si="6"/>
        <v>4.9500000000000004E-3</v>
      </c>
      <c r="F27" s="1" t="s">
        <v>13</v>
      </c>
    </row>
    <row r="28" spans="1:6" ht="18" thickTop="1" thickBot="1">
      <c r="A28" s="4">
        <v>0</v>
      </c>
      <c r="C28" s="4">
        <v>0</v>
      </c>
      <c r="D28" s="1" t="s">
        <v>14</v>
      </c>
      <c r="E28" s="4">
        <v>5.0000000000000001E-3</v>
      </c>
      <c r="F28" s="4">
        <f>E28/I11</f>
        <v>4.9999999999999996E-2</v>
      </c>
    </row>
    <row r="29" spans="1:6" ht="16.5" thickTop="1" thickBot="1">
      <c r="A29" s="4">
        <v>0</v>
      </c>
      <c r="C29" s="4">
        <f>G12-B12</f>
        <v>4.9999999999999697E-5</v>
      </c>
      <c r="D29" s="16">
        <f>C29/I12</f>
        <v>4.9751243781094221E-4</v>
      </c>
      <c r="E29" s="4" t="s">
        <v>12</v>
      </c>
    </row>
    <row r="30" spans="1:6" ht="16.5" thickTop="1" thickBot="1">
      <c r="A30" s="4">
        <v>0</v>
      </c>
      <c r="C30" s="16">
        <f t="shared" ref="C30:C32" si="7">G13-B13</f>
        <v>9.9999999999999395E-5</v>
      </c>
      <c r="D30" s="16">
        <f t="shared" ref="D30:D32" si="8">C30/I13</f>
        <v>9.9009900990098404E-4</v>
      </c>
      <c r="E30" s="4" t="s">
        <v>12</v>
      </c>
    </row>
    <row r="31" spans="1:6" ht="16.5" thickTop="1" thickBot="1">
      <c r="A31" s="4">
        <v>0</v>
      </c>
      <c r="C31" s="4">
        <f t="shared" si="7"/>
        <v>4.9999999999999958E-4</v>
      </c>
      <c r="D31" s="16">
        <f t="shared" si="8"/>
        <v>4.7619047619047571E-3</v>
      </c>
      <c r="E31" s="4" t="s">
        <v>12</v>
      </c>
    </row>
    <row r="32" spans="1:6" ht="16.5" thickTop="1" thickBot="1">
      <c r="A32" s="4">
        <v>0</v>
      </c>
      <c r="C32" s="4">
        <f t="shared" si="7"/>
        <v>9.9999999999999915E-4</v>
      </c>
      <c r="D32" s="16">
        <f>C32/I15</f>
        <v>9.0909090909090835E-3</v>
      </c>
      <c r="E32" s="4" t="s">
        <v>12</v>
      </c>
    </row>
    <row r="33" ht="15.75" thickTop="1"/>
  </sheetData>
  <mergeCells count="3">
    <mergeCell ref="A1:D1"/>
    <mergeCell ref="E1:H1"/>
    <mergeCell ref="D3:D15"/>
  </mergeCells>
  <pageMargins left="0.7" right="0.7" top="0.75" bottom="0.75" header="0.3" footer="0.3"/>
  <pageSetup paperSize="9" orientation="portrait" horizontalDpi="360" verticalDpi="36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2015-05-08T18:31:34Z</dcterms:modified>
</cp:coreProperties>
</file>